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LA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<sst xmlns="http://schemas.openxmlformats.org/spreadsheetml/2006/main" count="373" uniqueCount="25">
  <si>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</si>
  <si>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</si>
  <si>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</si>
  <si>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</si>
  <si>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</si>
  <si>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</si>
  <si>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</si>
  <si>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</si>
  <si>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</si>
  <si>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</si>
  <si>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</si>
  <si>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</si>
  <si>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</si>
  <si>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</si>
  <si>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</si>
  <si>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</si>
  <si>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</si>
  <si>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</si>
  <si>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</si>
  <si>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</si>
  <si>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</si>
  <si>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</si>
  <si>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TLA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</si>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</sst>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</cellXfs>
  <cellStyles count="3">
    <cellStyle name="Normal" xfId="0" builtinId="0"/>
    <cellStyle name="Normal_data" xfId="2"/>
    <cellStyle name="Normal_TKL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1577481.4586986499</v>
      </c>
    </row>
    <row r="4" spans="1:33">
      <c r="A4" s="1" t="s">
        <v>24</v>
      </c>
      <c r="B4" s="33">
        <f>SUM(data!D2:D200)</f>
        <v>708883.18501741695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2" t="s">
        <v>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4"/>
      <c r="N8" s="4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6"/>
      <c r="B9" s="47"/>
      <c r="C9" s="38" t="s">
        <v>6</v>
      </c>
      <c r="D9" s="38"/>
      <c r="E9" s="39" t="s">
        <v>7</v>
      </c>
      <c r="F9" s="39"/>
      <c r="G9" s="40" t="s">
        <v>9</v>
      </c>
      <c r="H9" s="40"/>
      <c r="I9" s="41" t="s">
        <v>10</v>
      </c>
      <c r="J9" s="41"/>
      <c r="K9" s="47" t="s">
        <v>18</v>
      </c>
      <c r="L9" s="49"/>
      <c r="M9" s="50" t="s">
        <v>8</v>
      </c>
      <c r="N9" s="51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8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1822.1068348645172</v>
      </c>
      <c r="D11" s="23">
        <f>C11/($K$20+$M$20)</f>
        <v>2.7096697921419714E-3</v>
      </c>
      <c r="E11" s="10">
        <f t="array" ref="E11">SUM(IF(data!A2:A200="21-40 years",IF(data!B2:B200="30-70%",IF(data!C2:C200="Moderate (11-30%)",data!D2:D200,0),0),0))</f>
        <v>1108.3825223931483</v>
      </c>
      <c r="F11" s="23">
        <f>E11/($K$20+$M$20)</f>
        <v>1.6482846019784292E-3</v>
      </c>
      <c r="G11" s="10">
        <f t="array" ref="G11">SUM(IF(data!A2:A200="21-40 years",IF(data!B2:B200="30-70%",IF(data!C2:C200="Severe (31-50%)",data!D2:D200,0),0),0))</f>
        <v>396.5362550283308</v>
      </c>
      <c r="H11" s="23">
        <f>G11/($K$20+$M$20)</f>
        <v>5.8969226786269422E-4</v>
      </c>
      <c r="I11" s="10">
        <f t="array" ref="I11">SUM(IF(data!A2:A200="21-40 years",IF(data!B2:B200="30-70%",IF(data!C2:C200="Very Severe (&gt;50%)",data!D2:D200,0),0),0))</f>
        <v>7572.5811957388169</v>
      </c>
      <c r="J11" s="23">
        <f>I11/($K$20+$M$20)</f>
        <v>1.1261246663487493E-2</v>
      </c>
      <c r="K11" s="11">
        <f>SUM(C11,E11,G11,I11)</f>
        <v>10899.606808024813</v>
      </c>
      <c r="L11" s="29">
        <f>K11/($K$20+$M$20)</f>
        <v>1.620889332547059E-2</v>
      </c>
      <c r="M11" s="31">
        <f t="array" ref="M11">SUM(IF(data!A2:A200="21-40 years",IF(data!B2:B200="30-70%",IF(data!C2:C200="No Attack",data!D2:D200,0),0),0))</f>
        <v>499.26905466792329</v>
      </c>
      <c r="N11" s="25">
        <f>M11/($K$20+$M$20)</f>
        <v>7.4246704402793247E-4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7"/>
      <c r="B12" s="9" t="s">
        <v>5</v>
      </c>
      <c r="C12" s="10">
        <f t="array" ref="C12">SUM(IF(data!A2:A200="21-40 years",IF(data!B2:B200="&gt;70%",IF(data!C2:C200="Light (&lt;11%)",data!D2:D200,0),0),0))</f>
        <v>4316.0977232169234</v>
      </c>
      <c r="D12" s="23">
        <f>C12/($K$20+$M$20)</f>
        <v>6.4185037873496775E-3</v>
      </c>
      <c r="E12" s="10">
        <f t="array" ref="E12">SUM(IF(data!A2:A200="21-40 years",IF(data!B2:B200="&gt;70%",IF(data!C2:C200="Moderate (11-30%)",data!D2:D200,0),0),0))</f>
        <v>3058.0639270542611</v>
      </c>
      <c r="F12" s="23">
        <f>E12/($K$20+$M$20)</f>
        <v>4.5476715673447941E-3</v>
      </c>
      <c r="G12" s="10">
        <f t="array" ref="G12">SUM(IF(data!A2:A200="21-40 years",IF(data!B2:B200="&gt;70%",IF(data!C2:C200="Severe (31-50%)",data!D2:D200,0),0),0))</f>
        <v>1082.5454423520346</v>
      </c>
      <c r="H12" s="23">
        <f>G12/($K$20+$M$20)</f>
        <v>1.6098620715510267E-3</v>
      </c>
      <c r="I12" s="10">
        <f t="array" ref="I12">SUM(IF(data!A2:A200="21-40 years",IF(data!B2:B200="&gt;70%",IF(data!C2:C200="Very Severe (&gt;50%)",data!D2:D200,0),0),0))</f>
        <v>34304.404032994884</v>
      </c>
      <c r="J12" s="23">
        <f>I12/($K$20+$M$20)</f>
        <v>5.1014356330292249E-2</v>
      </c>
      <c r="K12" s="11">
        <f>SUM(C12,E12,G12,I12)</f>
        <v>42761.111125618103</v>
      </c>
      <c r="L12" s="29">
        <f>K12/($K$20+$M$20)</f>
        <v>6.3590393756537744E-2</v>
      </c>
      <c r="M12" s="31">
        <f t="array" ref="M12">SUM(IF(data!A2:A200="21-40 years",IF(data!B2:B200="&gt;70%",IF(data!C2:C200="No Attack",data!D2:D200,0),0),0))</f>
        <v>1273.012394568364</v>
      </c>
      <c r="N12" s="25">
        <f>M12/($K$20+$M$20)</f>
        <v>1.8931070146831954E-3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6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98.542378457360613</v>
      </c>
      <c r="D14" s="23">
        <f>C14/($K$20+$M$20)</f>
        <v>1.4654316697713607E-4</v>
      </c>
      <c r="E14" s="10">
        <f t="array" ref="E14">SUM(IF(data!A2:A200="41-60 years",IF(data!B2:B200="30-70%",IF(data!C2:C200="Moderate (11-30%)",data!D2:D200,0),0),0))</f>
        <v>170.17138857846891</v>
      </c>
      <c r="F14" s="23">
        <f>E14/($K$20+$M$20)</f>
        <v>2.5306324650948154E-4</v>
      </c>
      <c r="G14" s="10">
        <f t="array" ref="G14">SUM(IF(data!A2:A200="41-60 years",IF(data!B2:B200="30-70%",IF(data!C2:C200="Severe (31-50%)",data!D2:D200,0),0),0))</f>
        <v>86.088873861555854</v>
      </c>
      <c r="H14" s="23">
        <f>G14/($K$20+$M$20)</f>
        <v>1.2802345969989374E-4</v>
      </c>
      <c r="I14" s="10">
        <f t="array" ref="I14">SUM(IF(data!A2:A200="41-60 years",IF(data!B2:B200="30-70%",IF(data!C2:C200="Very Severe (&gt;50%)",data!D2:D200,0),0),0))</f>
        <v>5232.8265243493443</v>
      </c>
      <c r="J14" s="23">
        <f>I14/($K$20+$M$20)</f>
        <v>7.7817785923639214E-3</v>
      </c>
      <c r="K14" s="11">
        <f>SUM(C14,E14,G14,I14)</f>
        <v>5587.6291652467298</v>
      </c>
      <c r="L14" s="29">
        <f>K14/($K$20+$M$20)</f>
        <v>8.3094084655504323E-3</v>
      </c>
      <c r="M14" s="31">
        <f t="array" ref="M14">SUM(IF(data!A2:A200="41-60 years",IF(data!B2:B200="30-70%",IF(data!C2:C200="No Attack",data!D2:D200,0),0),0))</f>
        <v>103.15927499326607</v>
      </c>
      <c r="N14" s="25">
        <f>M14/($K$20+$M$20)</f>
        <v>1.5340899110852851E-4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7"/>
      <c r="B15" s="9" t="s">
        <v>5</v>
      </c>
      <c r="C15" s="10">
        <f t="array" ref="C15">SUM(IF(data!A2:A200="41-60 years",IF(data!B2:B200="&gt;70%",IF(data!C2:C200="Light (&lt;11%)",data!D2:D200,0),0),0))</f>
        <v>11.621684519153895</v>
      </c>
      <c r="D15" s="23">
        <f>C15/($K$20+$M$20)</f>
        <v>1.7282700922252349E-5</v>
      </c>
      <c r="E15" s="10">
        <f t="array" ref="E15">SUM(IF(data!A2:A200="41-60 years",IF(data!B2:B200="&gt;70%",IF(data!C2:C200="Moderate (11-30%)",data!D2:D200,0),0),0))</f>
        <v>43.07730187927492</v>
      </c>
      <c r="F15" s="23">
        <f>E15/($K$20+$M$20)</f>
        <v>6.4060603580322407E-5</v>
      </c>
      <c r="G15" s="10">
        <f t="array" ref="G15">SUM(IF(data!A2:A200="41-60 years",IF(data!B2:B200="&gt;70%",IF(data!C2:C200="Severe (31-50%)",data!D2:D200,0),0),0))</f>
        <v>252.94923883484179</v>
      </c>
      <c r="H15" s="23">
        <f>G15/($K$20+$M$20)</f>
        <v>3.7616285626141082E-4</v>
      </c>
      <c r="I15" s="10">
        <f t="array" ref="I15">SUM(IF(data!A2:A200="41-60 years",IF(data!B2:B200="&gt;70%",IF(data!C2:C200="Very Severe (&gt;50%)",data!D2:D200,0),0),0))</f>
        <v>10341.446599630617</v>
      </c>
      <c r="J15" s="23">
        <f>I15/($K$20+$M$20)</f>
        <v>1.5378848771044734E-2</v>
      </c>
      <c r="K15" s="11">
        <f>SUM(C15,E15,G15,I15)</f>
        <v>10649.094824863887</v>
      </c>
      <c r="L15" s="29">
        <f>K15/($K$20+$M$20)</f>
        <v>1.5836354931808717E-2</v>
      </c>
      <c r="M15" s="31">
        <f t="array" ref="M15">SUM(IF(data!A2:A200="41-60 years",IF(data!B2:B200="&gt;70%",IF(data!C2:C200="No Attack",data!D2:D200,0),0),0))</f>
        <v>82.878422163881595</v>
      </c>
      <c r="N15" s="25">
        <f>M15/($K$20+$M$20)</f>
        <v>1.2324917104795217E-4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6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1036.1304631642797</v>
      </c>
      <c r="D17" s="23">
        <f>C17/($K$20+$M$20)</f>
        <v>1.5408379810852722E-3</v>
      </c>
      <c r="E17" s="10">
        <f t="array" ref="E17">SUM(IF(data!A2:A200="&gt;60 years",IF(data!B2:B200="30-70%",IF(data!C2:C200="Moderate (11-30%)",data!D2:D200,0),0),0))</f>
        <v>1667.4560267009504</v>
      </c>
      <c r="F17" s="23">
        <f>E17/($K$20+$M$20)</f>
        <v>2.4796873261345273E-3</v>
      </c>
      <c r="G17" s="10">
        <f t="array" ref="G17">SUM(IF(data!A2:A200="&gt;60 years",IF(data!B2:B200="30-70%",IF(data!C2:C200="Severe (31-50%)",data!D2:D200,0),0),0))</f>
        <v>4567.9943809513843</v>
      </c>
      <c r="H17" s="23">
        <f>G17/($K$20+$M$20)</f>
        <v>6.793101341754519E-3</v>
      </c>
      <c r="I17" s="10">
        <f t="array" ref="I17">SUM(IF(data!A2:A200="&gt;60 years",IF(data!B2:B200="30-70%",IF(data!C2:C200="Very Severe (&gt;50%)",data!D2:D200,0),0),0))</f>
        <v>198019.79648384548</v>
      </c>
      <c r="J17" s="23">
        <f>I17/($K$20+$M$20)</f>
        <v>0.2944768388502717</v>
      </c>
      <c r="K17" s="11">
        <f>SUM(C17,E17,G17,I17)</f>
        <v>205291.37735466208</v>
      </c>
      <c r="L17" s="29">
        <f>K17/($K$20+$M$20)</f>
        <v>0.30529046549924599</v>
      </c>
      <c r="M17" s="31">
        <f t="array" ref="M17">SUM(IF(data!A2:A200="&gt;60 years",IF(data!B2:B200="30-70%",IF(data!C2:C200="No Attack",data!D2:D200,0),0),0))</f>
        <v>2344.5568406992247</v>
      </c>
      <c r="N17" s="25">
        <f>M17/($K$20+$M$20)</f>
        <v>3.4866094158934875E-3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7"/>
      <c r="B18" s="9" t="s">
        <v>5</v>
      </c>
      <c r="C18" s="10">
        <f t="array" ref="C18">SUM(IF(data!A2:A200="&gt;60 years",IF(data!B2:B200="&gt;70%",IF(data!C2:C200="Light (&lt;11%)",data!D2:D200,0),0),0))</f>
        <v>838.74048605035318</v>
      </c>
      <c r="D18" s="23">
        <f>C18/($K$20+$M$20)</f>
        <v>1.2472977517073546E-3</v>
      </c>
      <c r="E18" s="10">
        <f t="array" ref="E18">SUM(IF(data!A2:A200="&gt;60 years",IF(data!B2:B200="&gt;70%",IF(data!C2:C200="Moderate (11-30%)",data!D2:D200,0),0),0))</f>
        <v>2923.7221403826597</v>
      </c>
      <c r="F18" s="23">
        <f>E18/($K$20+$M$20)</f>
        <v>4.3478908112435819E-3</v>
      </c>
      <c r="G18" s="10">
        <f t="array" ref="G18">SUM(IF(data!A2:A200="&gt;60 years",IF(data!B2:B200="&gt;70%",IF(data!C2:C200="Severe (31-50%)",data!D2:D200,0),0),0))</f>
        <v>8874.4193032802596</v>
      </c>
      <c r="H18" s="23">
        <f>G18/($K$20+$M$20)</f>
        <v>1.3197220628771811E-2</v>
      </c>
      <c r="I18" s="10">
        <f t="array" ref="I18">SUM(IF(data!A2:A200="&gt;60 years",IF(data!B2:B200="&gt;70%",IF(data!C2:C200="Very Severe (&gt;50%)",data!D2:D200,0),0),0))</f>
        <v>379729.74588903663</v>
      </c>
      <c r="J18" s="23">
        <f>I18/($K$20+$M$20)</f>
        <v>0.56469917236756129</v>
      </c>
      <c r="K18" s="11">
        <f>SUM(C18,E18,G18,I18)</f>
        <v>392366.62781874987</v>
      </c>
      <c r="L18" s="29">
        <f>K18/($K$20+$M$20)</f>
        <v>0.58349158155928393</v>
      </c>
      <c r="M18" s="31">
        <f t="array" ref="M18">SUM(IF(data!A2:A200="&gt;60 years",IF(data!B2:B200="&gt;70%",IF(data!C2:C200="No Attack",data!D2:D200,0),0),0))</f>
        <v>587.75877730952539</v>
      </c>
      <c r="N18" s="25">
        <f>M18/($K$20+$M$20)</f>
        <v>8.7406082534141919E-4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8123.239570272588</v>
      </c>
      <c r="D20" s="26">
        <f>C20/($K$20+$M$20)</f>
        <v>1.2080135180183664E-2</v>
      </c>
      <c r="E20" s="27">
        <f>SUM(E11:E18)</f>
        <v>8970.8733069887639</v>
      </c>
      <c r="F20" s="26">
        <f>E20/($K$20+$M$20)</f>
        <v>1.3340658156791137E-2</v>
      </c>
      <c r="G20" s="27">
        <f>SUM(G11:G18)</f>
        <v>15260.533494308407</v>
      </c>
      <c r="H20" s="26">
        <f>G20/($K$20+$M$20)</f>
        <v>2.2694062625901356E-2</v>
      </c>
      <c r="I20" s="27">
        <f>SUM(I11:I18)</f>
        <v>635200.80072559579</v>
      </c>
      <c r="J20" s="26">
        <f>I20/($K$20+$M$20)</f>
        <v>0.94461224157502144</v>
      </c>
      <c r="K20" s="27">
        <f>SUM(K11:K18)</f>
        <v>667555.44709716551</v>
      </c>
      <c r="L20" s="30">
        <f>SUM(L11:L18)</f>
        <v>0.99272709753789745</v>
      </c>
      <c r="M20" s="32">
        <f>SUM(M11:M18)</f>
        <v>4890.6347644021853</v>
      </c>
      <c r="N20" s="24">
        <f>SUM(N11:N18)</f>
        <v>7.2729024621025155E-3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4"/>
  <sheetViews>
    <sheetView workbookViewId="0"/>
  </sheetViews>
  <sheetFormatPr defaultColWidth="16.33203125" defaultRowHeight="14.4"/>
  <sheetData>
    <row r="1" spans="1:4">
      <c r="A1" s="52" t="s">
        <v>0</v>
      </c>
      <c r="B1" s="52" t="s">
        <v>1</v>
      </c>
      <c r="C1" s="52" t="s">
        <v>2</v>
      </c>
      <c r="D1" s="52" t="s">
        <v>3</v>
      </c>
    </row>
    <row r="2" spans="1:4">
      <c r="A2" s="53" t="s">
        <v>23</v>
      </c>
      <c r="B2" s="53" t="s">
        <v>5</v>
      </c>
      <c r="C2" s="53" t="s">
        <v>6</v>
      </c>
      <c r="D2" s="54">
        <v>161.91154573927378</v>
      </c>
    </row>
    <row r="3" spans="1:4">
      <c r="A3" s="53" t="s">
        <v>23</v>
      </c>
      <c r="B3" s="53" t="s">
        <v>5</v>
      </c>
      <c r="C3" s="53" t="s">
        <v>6</v>
      </c>
      <c r="D3" s="54">
        <v>6284.898512740805</v>
      </c>
    </row>
    <row r="4" spans="1:4" ht="28.8">
      <c r="A4" s="53" t="s">
        <v>23</v>
      </c>
      <c r="B4" s="53" t="s">
        <v>5</v>
      </c>
      <c r="C4" s="53" t="s">
        <v>7</v>
      </c>
      <c r="D4" s="54">
        <v>64.469161792874985</v>
      </c>
    </row>
    <row r="5" spans="1:4" ht="28.8">
      <c r="A5" s="53" t="s">
        <v>23</v>
      </c>
      <c r="B5" s="53" t="s">
        <v>5</v>
      </c>
      <c r="C5" s="53" t="s">
        <v>7</v>
      </c>
      <c r="D5" s="54">
        <v>4224.5065970070409</v>
      </c>
    </row>
    <row r="6" spans="1:4" ht="28.8">
      <c r="A6" s="53" t="s">
        <v>23</v>
      </c>
      <c r="B6" s="53" t="s">
        <v>5</v>
      </c>
      <c r="C6" s="53" t="s">
        <v>7</v>
      </c>
      <c r="D6" s="54">
        <v>9.5110519651787655</v>
      </c>
    </row>
    <row r="7" spans="1:4">
      <c r="A7" s="53" t="s">
        <v>23</v>
      </c>
      <c r="B7" s="53" t="s">
        <v>5</v>
      </c>
      <c r="C7" s="53" t="s">
        <v>8</v>
      </c>
      <c r="D7" s="54">
        <v>269.73906698601195</v>
      </c>
    </row>
    <row r="8" spans="1:4">
      <c r="A8" s="53" t="s">
        <v>23</v>
      </c>
      <c r="B8" s="53" t="s">
        <v>5</v>
      </c>
      <c r="C8" s="53" t="s">
        <v>8</v>
      </c>
      <c r="D8" s="54">
        <v>52.517260599196049</v>
      </c>
    </row>
    <row r="9" spans="1:4">
      <c r="A9" s="53" t="s">
        <v>23</v>
      </c>
      <c r="B9" s="53" t="s">
        <v>5</v>
      </c>
      <c r="C9" s="53" t="s">
        <v>8</v>
      </c>
      <c r="D9" s="54">
        <v>617.69272198013834</v>
      </c>
    </row>
    <row r="10" spans="1:4">
      <c r="A10" s="53" t="s">
        <v>23</v>
      </c>
      <c r="B10" s="53" t="s">
        <v>5</v>
      </c>
      <c r="C10" s="53" t="s">
        <v>8</v>
      </c>
      <c r="D10" s="54">
        <v>1.3632887097896667E-5</v>
      </c>
    </row>
    <row r="11" spans="1:4">
      <c r="A11" s="53" t="s">
        <v>23</v>
      </c>
      <c r="B11" s="53" t="s">
        <v>5</v>
      </c>
      <c r="C11" s="53" t="s">
        <v>9</v>
      </c>
      <c r="D11" s="54">
        <v>1.4614670441466411</v>
      </c>
    </row>
    <row r="12" spans="1:4">
      <c r="A12" s="53" t="s">
        <v>23</v>
      </c>
      <c r="B12" s="53" t="s">
        <v>5</v>
      </c>
      <c r="C12" s="53" t="s">
        <v>9</v>
      </c>
      <c r="D12" s="54">
        <v>805.66613490307213</v>
      </c>
    </row>
    <row r="13" spans="1:4" ht="28.8">
      <c r="A13" s="53" t="s">
        <v>23</v>
      </c>
      <c r="B13" s="53" t="s">
        <v>5</v>
      </c>
      <c r="C13" s="53" t="s">
        <v>10</v>
      </c>
      <c r="D13" s="54">
        <v>810.93141536612097</v>
      </c>
    </row>
    <row r="14" spans="1:4" ht="28.8">
      <c r="A14" s="53" t="s">
        <v>23</v>
      </c>
      <c r="B14" s="53" t="s">
        <v>5</v>
      </c>
      <c r="C14" s="53" t="s">
        <v>10</v>
      </c>
      <c r="D14" s="54">
        <v>13517.072053317635</v>
      </c>
    </row>
    <row r="15" spans="1:4" ht="28.8">
      <c r="A15" s="53" t="s">
        <v>23</v>
      </c>
      <c r="B15" s="53" t="s">
        <v>5</v>
      </c>
      <c r="C15" s="53" t="s">
        <v>10</v>
      </c>
      <c r="D15" s="54">
        <v>225.08673774807551</v>
      </c>
    </row>
    <row r="16" spans="1:4">
      <c r="A16" s="53" t="s">
        <v>23</v>
      </c>
      <c r="B16" s="53" t="s">
        <v>11</v>
      </c>
      <c r="C16" s="53" t="s">
        <v>6</v>
      </c>
      <c r="D16" s="54">
        <v>5.7524087036755954E-2</v>
      </c>
    </row>
    <row r="17" spans="1:4">
      <c r="A17" s="53" t="s">
        <v>23</v>
      </c>
      <c r="B17" s="53" t="s">
        <v>11</v>
      </c>
      <c r="C17" s="53" t="s">
        <v>6</v>
      </c>
      <c r="D17" s="54">
        <v>3280.7527113633619</v>
      </c>
    </row>
    <row r="18" spans="1:4" ht="28.8">
      <c r="A18" s="53" t="s">
        <v>23</v>
      </c>
      <c r="B18" s="53" t="s">
        <v>11</v>
      </c>
      <c r="C18" s="53" t="s">
        <v>7</v>
      </c>
      <c r="D18" s="54">
        <v>68.650140704574241</v>
      </c>
    </row>
    <row r="19" spans="1:4" ht="28.8">
      <c r="A19" s="53" t="s">
        <v>23</v>
      </c>
      <c r="B19" s="53" t="s">
        <v>11</v>
      </c>
      <c r="C19" s="53" t="s">
        <v>7</v>
      </c>
      <c r="D19" s="54">
        <v>1459.7198644162288</v>
      </c>
    </row>
    <row r="20" spans="1:4" ht="28.8">
      <c r="A20" s="53" t="s">
        <v>23</v>
      </c>
      <c r="B20" s="53" t="s">
        <v>11</v>
      </c>
      <c r="C20" s="53" t="s">
        <v>7</v>
      </c>
      <c r="D20" s="54">
        <v>25.7307564802929</v>
      </c>
    </row>
    <row r="21" spans="1:4">
      <c r="A21" s="53" t="s">
        <v>23</v>
      </c>
      <c r="B21" s="53" t="s">
        <v>11</v>
      </c>
      <c r="C21" s="53" t="s">
        <v>8</v>
      </c>
      <c r="D21" s="54">
        <v>84.944996141571522</v>
      </c>
    </row>
    <row r="22" spans="1:4">
      <c r="A22" s="53" t="s">
        <v>23</v>
      </c>
      <c r="B22" s="53" t="s">
        <v>11</v>
      </c>
      <c r="C22" s="53" t="s">
        <v>8</v>
      </c>
      <c r="D22" s="54">
        <v>76.017059218667328</v>
      </c>
    </row>
    <row r="23" spans="1:4">
      <c r="A23" s="53" t="s">
        <v>23</v>
      </c>
      <c r="B23" s="53" t="s">
        <v>11</v>
      </c>
      <c r="C23" s="53" t="s">
        <v>8</v>
      </c>
      <c r="D23" s="54">
        <v>426.28657916760773</v>
      </c>
    </row>
    <row r="24" spans="1:4">
      <c r="A24" s="53" t="s">
        <v>23</v>
      </c>
      <c r="B24" s="53" t="s">
        <v>11</v>
      </c>
      <c r="C24" s="53" t="s">
        <v>8</v>
      </c>
      <c r="D24" s="54">
        <v>0.4587859047761273</v>
      </c>
    </row>
    <row r="25" spans="1:4">
      <c r="A25" s="53" t="s">
        <v>23</v>
      </c>
      <c r="B25" s="53" t="s">
        <v>11</v>
      </c>
      <c r="C25" s="53" t="s">
        <v>9</v>
      </c>
      <c r="D25" s="54">
        <v>158.73826359017431</v>
      </c>
    </row>
    <row r="26" spans="1:4" ht="28.8">
      <c r="A26" s="53" t="s">
        <v>23</v>
      </c>
      <c r="B26" s="53" t="s">
        <v>11</v>
      </c>
      <c r="C26" s="53" t="s">
        <v>10</v>
      </c>
      <c r="D26" s="54">
        <v>628.06743518428505</v>
      </c>
    </row>
    <row r="27" spans="1:4" ht="28.8">
      <c r="A27" s="53" t="s">
        <v>23</v>
      </c>
      <c r="B27" s="53" t="s">
        <v>11</v>
      </c>
      <c r="C27" s="53" t="s">
        <v>10</v>
      </c>
      <c r="D27" s="54">
        <v>3182.2152987680233</v>
      </c>
    </row>
    <row r="28" spans="1:4">
      <c r="A28" s="53" t="s">
        <v>4</v>
      </c>
      <c r="B28" s="53" t="s">
        <v>5</v>
      </c>
      <c r="C28" s="53" t="s">
        <v>6</v>
      </c>
      <c r="D28" s="54">
        <v>178.13621862540029</v>
      </c>
    </row>
    <row r="29" spans="1:4">
      <c r="A29" s="53" t="s">
        <v>4</v>
      </c>
      <c r="B29" s="53" t="s">
        <v>5</v>
      </c>
      <c r="C29" s="53" t="s">
        <v>6</v>
      </c>
      <c r="D29" s="54">
        <v>657.93802225923127</v>
      </c>
    </row>
    <row r="30" spans="1:4">
      <c r="A30" s="53" t="s">
        <v>4</v>
      </c>
      <c r="B30" s="53" t="s">
        <v>5</v>
      </c>
      <c r="C30" s="53" t="s">
        <v>6</v>
      </c>
      <c r="D30" s="54">
        <v>2.6662451657216875</v>
      </c>
    </row>
    <row r="31" spans="1:4" ht="28.8">
      <c r="A31" s="53" t="s">
        <v>4</v>
      </c>
      <c r="B31" s="53" t="s">
        <v>5</v>
      </c>
      <c r="C31" s="53" t="s">
        <v>7</v>
      </c>
      <c r="D31" s="54">
        <v>684.93105489837797</v>
      </c>
    </row>
    <row r="32" spans="1:4" ht="28.8">
      <c r="A32" s="53" t="s">
        <v>4</v>
      </c>
      <c r="B32" s="53" t="s">
        <v>5</v>
      </c>
      <c r="C32" s="53" t="s">
        <v>7</v>
      </c>
      <c r="D32" s="54">
        <v>2184.5613404936453</v>
      </c>
    </row>
    <row r="33" spans="1:4" ht="28.8">
      <c r="A33" s="53" t="s">
        <v>4</v>
      </c>
      <c r="B33" s="53" t="s">
        <v>5</v>
      </c>
      <c r="C33" s="53" t="s">
        <v>7</v>
      </c>
      <c r="D33" s="54">
        <v>54.229744990636533</v>
      </c>
    </row>
    <row r="34" spans="1:4">
      <c r="A34" s="53" t="s">
        <v>4</v>
      </c>
      <c r="B34" s="53" t="s">
        <v>5</v>
      </c>
      <c r="C34" s="53" t="s">
        <v>8</v>
      </c>
      <c r="D34" s="54">
        <v>463.80505457434373</v>
      </c>
    </row>
    <row r="35" spans="1:4">
      <c r="A35" s="53" t="s">
        <v>4</v>
      </c>
      <c r="B35" s="53" t="s">
        <v>5</v>
      </c>
      <c r="C35" s="53" t="s">
        <v>8</v>
      </c>
      <c r="D35" s="54">
        <v>8.3148831594238803</v>
      </c>
    </row>
    <row r="36" spans="1:4">
      <c r="A36" s="53" t="s">
        <v>4</v>
      </c>
      <c r="B36" s="53" t="s">
        <v>5</v>
      </c>
      <c r="C36" s="53" t="s">
        <v>8</v>
      </c>
      <c r="D36" s="54">
        <v>115.6379967778023</v>
      </c>
    </row>
    <row r="37" spans="1:4">
      <c r="A37" s="53" t="s">
        <v>4</v>
      </c>
      <c r="B37" s="53" t="s">
        <v>5</v>
      </c>
      <c r="C37" s="53" t="s">
        <v>8</v>
      </c>
      <c r="D37" s="54">
        <v>8.4279795553928176E-4</v>
      </c>
    </row>
    <row r="38" spans="1:4">
      <c r="A38" s="53" t="s">
        <v>4</v>
      </c>
      <c r="B38" s="53" t="s">
        <v>5</v>
      </c>
      <c r="C38" s="53" t="s">
        <v>9</v>
      </c>
      <c r="D38" s="54">
        <v>3539.4834419060812</v>
      </c>
    </row>
    <row r="39" spans="1:4">
      <c r="A39" s="53" t="s">
        <v>4</v>
      </c>
      <c r="B39" s="53" t="s">
        <v>5</v>
      </c>
      <c r="C39" s="53" t="s">
        <v>9</v>
      </c>
      <c r="D39" s="54">
        <v>4284.8483137838748</v>
      </c>
    </row>
    <row r="40" spans="1:4">
      <c r="A40" s="53" t="s">
        <v>4</v>
      </c>
      <c r="B40" s="53" t="s">
        <v>5</v>
      </c>
      <c r="C40" s="53" t="s">
        <v>9</v>
      </c>
      <c r="D40" s="54">
        <v>1050.0875475903026</v>
      </c>
    </row>
    <row r="41" spans="1:4" ht="28.8">
      <c r="A41" s="53" t="s">
        <v>4</v>
      </c>
      <c r="B41" s="53" t="s">
        <v>5</v>
      </c>
      <c r="C41" s="53" t="s">
        <v>10</v>
      </c>
      <c r="D41" s="54">
        <v>89811.699600272492</v>
      </c>
    </row>
    <row r="42" spans="1:4" ht="28.8">
      <c r="A42" s="53" t="s">
        <v>4</v>
      </c>
      <c r="B42" s="53" t="s">
        <v>5</v>
      </c>
      <c r="C42" s="53" t="s">
        <v>10</v>
      </c>
      <c r="D42" s="54">
        <v>286483.70909160585</v>
      </c>
    </row>
    <row r="43" spans="1:4" ht="28.8">
      <c r="A43" s="53" t="s">
        <v>4</v>
      </c>
      <c r="B43" s="53" t="s">
        <v>5</v>
      </c>
      <c r="C43" s="53" t="s">
        <v>10</v>
      </c>
      <c r="D43" s="54">
        <v>3434.3371971582924</v>
      </c>
    </row>
    <row r="44" spans="1:4">
      <c r="A44" s="53" t="s">
        <v>4</v>
      </c>
      <c r="B44" s="53" t="s">
        <v>11</v>
      </c>
      <c r="C44" s="53" t="s">
        <v>6</v>
      </c>
      <c r="D44" s="54">
        <v>28.522113947306163</v>
      </c>
    </row>
    <row r="45" spans="1:4">
      <c r="A45" s="53" t="s">
        <v>4</v>
      </c>
      <c r="B45" s="53" t="s">
        <v>11</v>
      </c>
      <c r="C45" s="53" t="s">
        <v>6</v>
      </c>
      <c r="D45" s="54">
        <v>1004.2402798737695</v>
      </c>
    </row>
    <row r="46" spans="1:4">
      <c r="A46" s="53" t="s">
        <v>4</v>
      </c>
      <c r="B46" s="53" t="s">
        <v>11</v>
      </c>
      <c r="C46" s="53" t="s">
        <v>6</v>
      </c>
      <c r="D46" s="54">
        <v>3.3680693432041116</v>
      </c>
    </row>
    <row r="47" spans="1:4" ht="28.8">
      <c r="A47" s="53" t="s">
        <v>4</v>
      </c>
      <c r="B47" s="53" t="s">
        <v>11</v>
      </c>
      <c r="C47" s="53" t="s">
        <v>7</v>
      </c>
      <c r="D47" s="54">
        <v>345.15892319560788</v>
      </c>
    </row>
    <row r="48" spans="1:4" ht="28.8">
      <c r="A48" s="53" t="s">
        <v>4</v>
      </c>
      <c r="B48" s="53" t="s">
        <v>11</v>
      </c>
      <c r="C48" s="53" t="s">
        <v>7</v>
      </c>
      <c r="D48" s="54">
        <v>1316.2221416478917</v>
      </c>
    </row>
    <row r="49" spans="1:4" ht="28.8">
      <c r="A49" s="53" t="s">
        <v>4</v>
      </c>
      <c r="B49" s="53" t="s">
        <v>11</v>
      </c>
      <c r="C49" s="53" t="s">
        <v>7</v>
      </c>
      <c r="D49" s="54">
        <v>6.0749618574507833</v>
      </c>
    </row>
    <row r="50" spans="1:4">
      <c r="A50" s="53" t="s">
        <v>4</v>
      </c>
      <c r="B50" s="53" t="s">
        <v>11</v>
      </c>
      <c r="C50" s="53" t="s">
        <v>8</v>
      </c>
      <c r="D50" s="54">
        <v>2144.5244576588425</v>
      </c>
    </row>
    <row r="51" spans="1:4">
      <c r="A51" s="53" t="s">
        <v>4</v>
      </c>
      <c r="B51" s="53" t="s">
        <v>11</v>
      </c>
      <c r="C51" s="53" t="s">
        <v>8</v>
      </c>
      <c r="D51" s="54">
        <v>16.727554840352383</v>
      </c>
    </row>
    <row r="52" spans="1:4">
      <c r="A52" s="53" t="s">
        <v>4</v>
      </c>
      <c r="B52" s="53" t="s">
        <v>11</v>
      </c>
      <c r="C52" s="53" t="s">
        <v>8</v>
      </c>
      <c r="D52" s="54">
        <v>183.30482820003007</v>
      </c>
    </row>
    <row r="53" spans="1:4">
      <c r="A53" s="53" t="s">
        <v>4</v>
      </c>
      <c r="B53" s="53" t="s">
        <v>11</v>
      </c>
      <c r="C53" s="53" t="s">
        <v>9</v>
      </c>
      <c r="D53" s="54">
        <v>791.49392445434034</v>
      </c>
    </row>
    <row r="54" spans="1:4">
      <c r="A54" s="53" t="s">
        <v>4</v>
      </c>
      <c r="B54" s="53" t="s">
        <v>11</v>
      </c>
      <c r="C54" s="53" t="s">
        <v>9</v>
      </c>
      <c r="D54" s="54">
        <v>3129.2141334013386</v>
      </c>
    </row>
    <row r="55" spans="1:4">
      <c r="A55" s="53" t="s">
        <v>4</v>
      </c>
      <c r="B55" s="53" t="s">
        <v>11</v>
      </c>
      <c r="C55" s="53" t="s">
        <v>9</v>
      </c>
      <c r="D55" s="54">
        <v>647.28632309570526</v>
      </c>
    </row>
    <row r="56" spans="1:4" ht="28.8">
      <c r="A56" s="53" t="s">
        <v>4</v>
      </c>
      <c r="B56" s="53" t="s">
        <v>11</v>
      </c>
      <c r="C56" s="53" t="s">
        <v>10</v>
      </c>
      <c r="D56" s="54">
        <v>53653.331636252835</v>
      </c>
    </row>
    <row r="57" spans="1:4" ht="28.8">
      <c r="A57" s="53" t="s">
        <v>4</v>
      </c>
      <c r="B57" s="53" t="s">
        <v>11</v>
      </c>
      <c r="C57" s="53" t="s">
        <v>10</v>
      </c>
      <c r="D57" s="54">
        <v>141101.78121851321</v>
      </c>
    </row>
    <row r="58" spans="1:4" ht="28.8">
      <c r="A58" s="53" t="s">
        <v>4</v>
      </c>
      <c r="B58" s="53" t="s">
        <v>11</v>
      </c>
      <c r="C58" s="53" t="s">
        <v>10</v>
      </c>
      <c r="D58" s="54">
        <v>3264.6836290794172</v>
      </c>
    </row>
    <row r="59" spans="1:4">
      <c r="A59" s="53" t="s">
        <v>12</v>
      </c>
      <c r="B59" s="53" t="s">
        <v>5</v>
      </c>
      <c r="C59" s="53" t="s">
        <v>6</v>
      </c>
      <c r="D59" s="54">
        <v>285.76648756251763</v>
      </c>
    </row>
    <row r="60" spans="1:4">
      <c r="A60" s="53" t="s">
        <v>12</v>
      </c>
      <c r="B60" s="53" t="s">
        <v>5</v>
      </c>
      <c r="C60" s="53" t="s">
        <v>6</v>
      </c>
      <c r="D60" s="54">
        <v>4030.3312356544056</v>
      </c>
    </row>
    <row r="61" spans="1:4" ht="28.8">
      <c r="A61" s="53" t="s">
        <v>12</v>
      </c>
      <c r="B61" s="53" t="s">
        <v>5</v>
      </c>
      <c r="C61" s="53" t="s">
        <v>7</v>
      </c>
      <c r="D61" s="54">
        <v>20.803110598479524</v>
      </c>
    </row>
    <row r="62" spans="1:4" ht="28.8">
      <c r="A62" s="53" t="s">
        <v>12</v>
      </c>
      <c r="B62" s="53" t="s">
        <v>5</v>
      </c>
      <c r="C62" s="53" t="s">
        <v>7</v>
      </c>
      <c r="D62" s="54">
        <v>3017.0043767414195</v>
      </c>
    </row>
    <row r="63" spans="1:4" ht="28.8">
      <c r="A63" s="53" t="s">
        <v>12</v>
      </c>
      <c r="B63" s="53" t="s">
        <v>5</v>
      </c>
      <c r="C63" s="53" t="s">
        <v>7</v>
      </c>
      <c r="D63" s="54">
        <v>20.256439714361829</v>
      </c>
    </row>
    <row r="64" spans="1:4">
      <c r="A64" s="53" t="s">
        <v>12</v>
      </c>
      <c r="B64" s="53" t="s">
        <v>5</v>
      </c>
      <c r="C64" s="53" t="s">
        <v>8</v>
      </c>
      <c r="D64" s="54">
        <v>427.03770513683776</v>
      </c>
    </row>
    <row r="65" spans="1:4">
      <c r="A65" s="53" t="s">
        <v>12</v>
      </c>
      <c r="B65" s="53" t="s">
        <v>5</v>
      </c>
      <c r="C65" s="53" t="s">
        <v>8</v>
      </c>
      <c r="D65" s="54">
        <v>23.091691544920383</v>
      </c>
    </row>
    <row r="66" spans="1:4">
      <c r="A66" s="53" t="s">
        <v>12</v>
      </c>
      <c r="B66" s="53" t="s">
        <v>5</v>
      </c>
      <c r="C66" s="53" t="s">
        <v>8</v>
      </c>
      <c r="D66" s="54">
        <v>822.88295287983635</v>
      </c>
    </row>
    <row r="67" spans="1:4">
      <c r="A67" s="53" t="s">
        <v>12</v>
      </c>
      <c r="B67" s="53" t="s">
        <v>5</v>
      </c>
      <c r="C67" s="53" t="s">
        <v>8</v>
      </c>
      <c r="D67" s="54">
        <v>4.500676952604374E-5</v>
      </c>
    </row>
    <row r="68" spans="1:4">
      <c r="A68" s="53" t="s">
        <v>12</v>
      </c>
      <c r="B68" s="53" t="s">
        <v>5</v>
      </c>
      <c r="C68" s="53" t="s">
        <v>9</v>
      </c>
      <c r="D68" s="54">
        <v>95.184883789464905</v>
      </c>
    </row>
    <row r="69" spans="1:4">
      <c r="A69" s="53" t="s">
        <v>12</v>
      </c>
      <c r="B69" s="53" t="s">
        <v>5</v>
      </c>
      <c r="C69" s="53" t="s">
        <v>9</v>
      </c>
      <c r="D69" s="54">
        <v>793.85133204744375</v>
      </c>
    </row>
    <row r="70" spans="1:4">
      <c r="A70" s="53" t="s">
        <v>12</v>
      </c>
      <c r="B70" s="53" t="s">
        <v>5</v>
      </c>
      <c r="C70" s="53" t="s">
        <v>9</v>
      </c>
      <c r="D70" s="54">
        <v>193.50922651512582</v>
      </c>
    </row>
    <row r="71" spans="1:4" ht="28.8">
      <c r="A71" s="53" t="s">
        <v>12</v>
      </c>
      <c r="B71" s="53" t="s">
        <v>5</v>
      </c>
      <c r="C71" s="53" t="s">
        <v>10</v>
      </c>
      <c r="D71" s="54">
        <v>7573.2715097699611</v>
      </c>
    </row>
    <row r="72" spans="1:4" ht="28.8">
      <c r="A72" s="53" t="s">
        <v>12</v>
      </c>
      <c r="B72" s="53" t="s">
        <v>5</v>
      </c>
      <c r="C72" s="53" t="s">
        <v>10</v>
      </c>
      <c r="D72" s="54">
        <v>24623.216415534895</v>
      </c>
    </row>
    <row r="73" spans="1:4" ht="28.8">
      <c r="A73" s="53" t="s">
        <v>12</v>
      </c>
      <c r="B73" s="53" t="s">
        <v>5</v>
      </c>
      <c r="C73" s="53" t="s">
        <v>10</v>
      </c>
      <c r="D73" s="54">
        <v>2107.9161076900245</v>
      </c>
    </row>
    <row r="74" spans="1:4">
      <c r="A74" s="53" t="s">
        <v>12</v>
      </c>
      <c r="B74" s="53" t="s">
        <v>11</v>
      </c>
      <c r="C74" s="53" t="s">
        <v>6</v>
      </c>
      <c r="D74" s="54">
        <v>75.961383576590748</v>
      </c>
    </row>
    <row r="75" spans="1:4">
      <c r="A75" s="53" t="s">
        <v>12</v>
      </c>
      <c r="B75" s="53" t="s">
        <v>11</v>
      </c>
      <c r="C75" s="53" t="s">
        <v>6</v>
      </c>
      <c r="D75" s="54">
        <v>1746.1454512879263</v>
      </c>
    </row>
    <row r="76" spans="1:4" ht="28.8">
      <c r="A76" s="53" t="s">
        <v>12</v>
      </c>
      <c r="B76" s="53" t="s">
        <v>11</v>
      </c>
      <c r="C76" s="53" t="s">
        <v>7</v>
      </c>
      <c r="D76" s="54">
        <v>229.7806412519769</v>
      </c>
    </row>
    <row r="77" spans="1:4" ht="28.8">
      <c r="A77" s="53" t="s">
        <v>12</v>
      </c>
      <c r="B77" s="53" t="s">
        <v>11</v>
      </c>
      <c r="C77" s="53" t="s">
        <v>7</v>
      </c>
      <c r="D77" s="54">
        <v>872.31471384569465</v>
      </c>
    </row>
    <row r="78" spans="1:4" ht="28.8">
      <c r="A78" s="53" t="s">
        <v>12</v>
      </c>
      <c r="B78" s="53" t="s">
        <v>11</v>
      </c>
      <c r="C78" s="53" t="s">
        <v>7</v>
      </c>
      <c r="D78" s="54">
        <v>6.2871672954767197</v>
      </c>
    </row>
    <row r="79" spans="1:4">
      <c r="A79" s="53" t="s">
        <v>12</v>
      </c>
      <c r="B79" s="53" t="s">
        <v>11</v>
      </c>
      <c r="C79" s="53" t="s">
        <v>8</v>
      </c>
      <c r="D79" s="54">
        <v>332.50408816916968</v>
      </c>
    </row>
    <row r="80" spans="1:4">
      <c r="A80" s="53" t="s">
        <v>12</v>
      </c>
      <c r="B80" s="53" t="s">
        <v>11</v>
      </c>
      <c r="C80" s="53" t="s">
        <v>8</v>
      </c>
      <c r="D80" s="54">
        <v>13.841078984775047</v>
      </c>
    </row>
    <row r="81" spans="1:4">
      <c r="A81" s="53" t="s">
        <v>12</v>
      </c>
      <c r="B81" s="53" t="s">
        <v>11</v>
      </c>
      <c r="C81" s="53" t="s">
        <v>8</v>
      </c>
      <c r="D81" s="54">
        <v>152.92388751397857</v>
      </c>
    </row>
    <row r="82" spans="1:4">
      <c r="A82" s="53" t="s">
        <v>12</v>
      </c>
      <c r="B82" s="53" t="s">
        <v>11</v>
      </c>
      <c r="C82" s="53" t="s">
        <v>9</v>
      </c>
      <c r="D82" s="54">
        <v>93.775676999511234</v>
      </c>
    </row>
    <row r="83" spans="1:4">
      <c r="A83" s="53" t="s">
        <v>12</v>
      </c>
      <c r="B83" s="53" t="s">
        <v>11</v>
      </c>
      <c r="C83" s="53" t="s">
        <v>9</v>
      </c>
      <c r="D83" s="54">
        <v>268.70390988279843</v>
      </c>
    </row>
    <row r="84" spans="1:4">
      <c r="A84" s="53" t="s">
        <v>12</v>
      </c>
      <c r="B84" s="53" t="s">
        <v>11</v>
      </c>
      <c r="C84" s="53" t="s">
        <v>9</v>
      </c>
      <c r="D84" s="54">
        <v>34.056668146021131</v>
      </c>
    </row>
    <row r="85" spans="1:4" ht="28.8">
      <c r="A85" s="53" t="s">
        <v>12</v>
      </c>
      <c r="B85" s="53" t="s">
        <v>11</v>
      </c>
      <c r="C85" s="53" t="s">
        <v>10</v>
      </c>
      <c r="D85" s="54">
        <v>2182.664141239422</v>
      </c>
    </row>
    <row r="86" spans="1:4" ht="28.8">
      <c r="A86" s="53" t="s">
        <v>12</v>
      </c>
      <c r="B86" s="53" t="s">
        <v>11</v>
      </c>
      <c r="C86" s="53" t="s">
        <v>10</v>
      </c>
      <c r="D86" s="54">
        <v>4667.3271985058864</v>
      </c>
    </row>
    <row r="87" spans="1:4" ht="28.8">
      <c r="A87" s="53" t="s">
        <v>12</v>
      </c>
      <c r="B87" s="53" t="s">
        <v>11</v>
      </c>
      <c r="C87" s="53" t="s">
        <v>10</v>
      </c>
      <c r="D87" s="54">
        <v>722.58985599350819</v>
      </c>
    </row>
    <row r="88" spans="1:4">
      <c r="A88" s="53" t="s">
        <v>13</v>
      </c>
      <c r="B88" s="53" t="s">
        <v>5</v>
      </c>
      <c r="C88" s="53" t="s">
        <v>6</v>
      </c>
      <c r="D88" s="54">
        <v>2.0728744080521553E-4</v>
      </c>
    </row>
    <row r="89" spans="1:4">
      <c r="A89" s="53" t="s">
        <v>13</v>
      </c>
      <c r="B89" s="53" t="s">
        <v>5</v>
      </c>
      <c r="C89" s="53" t="s">
        <v>6</v>
      </c>
      <c r="D89" s="54">
        <v>11.62147723171309</v>
      </c>
    </row>
    <row r="90" spans="1:4" ht="28.8">
      <c r="A90" s="53" t="s">
        <v>13</v>
      </c>
      <c r="B90" s="53" t="s">
        <v>5</v>
      </c>
      <c r="C90" s="53" t="s">
        <v>7</v>
      </c>
      <c r="D90" s="54">
        <v>33.648164493631405</v>
      </c>
    </row>
    <row r="91" spans="1:4" ht="28.8">
      <c r="A91" s="53" t="s">
        <v>13</v>
      </c>
      <c r="B91" s="53" t="s">
        <v>5</v>
      </c>
      <c r="C91" s="53" t="s">
        <v>7</v>
      </c>
      <c r="D91" s="54">
        <v>9.4291373856435126</v>
      </c>
    </row>
    <row r="92" spans="1:4">
      <c r="A92" s="53" t="s">
        <v>13</v>
      </c>
      <c r="B92" s="53" t="s">
        <v>5</v>
      </c>
      <c r="C92" s="53" t="s">
        <v>8</v>
      </c>
      <c r="D92" s="54">
        <v>72.26210860300219</v>
      </c>
    </row>
    <row r="93" spans="1:4">
      <c r="A93" s="53" t="s">
        <v>13</v>
      </c>
      <c r="B93" s="53" t="s">
        <v>5</v>
      </c>
      <c r="C93" s="53" t="s">
        <v>8</v>
      </c>
      <c r="D93" s="54">
        <v>2.0647668327600571E-4</v>
      </c>
    </row>
    <row r="94" spans="1:4">
      <c r="A94" s="53" t="s">
        <v>13</v>
      </c>
      <c r="B94" s="53" t="s">
        <v>5</v>
      </c>
      <c r="C94" s="53" t="s">
        <v>8</v>
      </c>
      <c r="D94" s="54">
        <v>10.616107084196129</v>
      </c>
    </row>
    <row r="95" spans="1:4">
      <c r="A95" s="53" t="s">
        <v>13</v>
      </c>
      <c r="B95" s="53" t="s">
        <v>5</v>
      </c>
      <c r="C95" s="53" t="s">
        <v>9</v>
      </c>
      <c r="D95" s="54">
        <v>233.57229547021154</v>
      </c>
    </row>
    <row r="96" spans="1:4">
      <c r="A96" s="53" t="s">
        <v>13</v>
      </c>
      <c r="B96" s="53" t="s">
        <v>5</v>
      </c>
      <c r="C96" s="53" t="s">
        <v>9</v>
      </c>
      <c r="D96" s="54">
        <v>17.972204776483334</v>
      </c>
    </row>
    <row r="97" spans="1:4">
      <c r="A97" s="53" t="s">
        <v>13</v>
      </c>
      <c r="B97" s="53" t="s">
        <v>5</v>
      </c>
      <c r="C97" s="53" t="s">
        <v>9</v>
      </c>
      <c r="D97" s="54">
        <v>1.4047385881469348</v>
      </c>
    </row>
    <row r="98" spans="1:4" ht="28.8">
      <c r="A98" s="53" t="s">
        <v>13</v>
      </c>
      <c r="B98" s="53" t="s">
        <v>5</v>
      </c>
      <c r="C98" s="53" t="s">
        <v>10</v>
      </c>
      <c r="D98" s="54">
        <v>4450.7411877194872</v>
      </c>
    </row>
    <row r="99" spans="1:4" ht="28.8">
      <c r="A99" s="53" t="s">
        <v>13</v>
      </c>
      <c r="B99" s="53" t="s">
        <v>5</v>
      </c>
      <c r="C99" s="53" t="s">
        <v>10</v>
      </c>
      <c r="D99" s="54">
        <v>4832.3838355595799</v>
      </c>
    </row>
    <row r="100" spans="1:4" ht="28.8">
      <c r="A100" s="53" t="s">
        <v>13</v>
      </c>
      <c r="B100" s="53" t="s">
        <v>5</v>
      </c>
      <c r="C100" s="53" t="s">
        <v>10</v>
      </c>
      <c r="D100" s="54">
        <v>1058.3215763515509</v>
      </c>
    </row>
    <row r="101" spans="1:4">
      <c r="A101" s="53" t="s">
        <v>13</v>
      </c>
      <c r="B101" s="53" t="s">
        <v>11</v>
      </c>
      <c r="C101" s="53" t="s">
        <v>6</v>
      </c>
      <c r="D101" s="54">
        <v>2.433730505445586E-2</v>
      </c>
    </row>
    <row r="102" spans="1:4">
      <c r="A102" s="53" t="s">
        <v>13</v>
      </c>
      <c r="B102" s="53" t="s">
        <v>11</v>
      </c>
      <c r="C102" s="53" t="s">
        <v>6</v>
      </c>
      <c r="D102" s="54">
        <v>98.518041152306154</v>
      </c>
    </row>
    <row r="103" spans="1:4" ht="28.8">
      <c r="A103" s="53" t="s">
        <v>13</v>
      </c>
      <c r="B103" s="53" t="s">
        <v>11</v>
      </c>
      <c r="C103" s="53" t="s">
        <v>7</v>
      </c>
      <c r="D103" s="54">
        <v>170.17138857846891</v>
      </c>
    </row>
    <row r="104" spans="1:4">
      <c r="A104" s="53" t="s">
        <v>13</v>
      </c>
      <c r="B104" s="53" t="s">
        <v>11</v>
      </c>
      <c r="C104" s="53" t="s">
        <v>8</v>
      </c>
      <c r="D104" s="54">
        <v>76.92033982289783</v>
      </c>
    </row>
    <row r="105" spans="1:4">
      <c r="A105" s="53" t="s">
        <v>13</v>
      </c>
      <c r="B105" s="53" t="s">
        <v>11</v>
      </c>
      <c r="C105" s="53" t="s">
        <v>8</v>
      </c>
      <c r="D105" s="54">
        <v>8.2784364220651603E-5</v>
      </c>
    </row>
    <row r="106" spans="1:4">
      <c r="A106" s="53" t="s">
        <v>13</v>
      </c>
      <c r="B106" s="53" t="s">
        <v>11</v>
      </c>
      <c r="C106" s="53" t="s">
        <v>8</v>
      </c>
      <c r="D106" s="54">
        <v>26.238852386004009</v>
      </c>
    </row>
    <row r="107" spans="1:4">
      <c r="A107" s="53" t="s">
        <v>13</v>
      </c>
      <c r="B107" s="53" t="s">
        <v>11</v>
      </c>
      <c r="C107" s="53" t="s">
        <v>9</v>
      </c>
      <c r="D107" s="54">
        <v>18.847896116531611</v>
      </c>
    </row>
    <row r="108" spans="1:4">
      <c r="A108" s="53" t="s">
        <v>13</v>
      </c>
      <c r="B108" s="53" t="s">
        <v>11</v>
      </c>
      <c r="C108" s="53" t="s">
        <v>9</v>
      </c>
      <c r="D108" s="54">
        <v>59.775237312812756</v>
      </c>
    </row>
    <row r="109" spans="1:4">
      <c r="A109" s="53" t="s">
        <v>13</v>
      </c>
      <c r="B109" s="53" t="s">
        <v>11</v>
      </c>
      <c r="C109" s="53" t="s">
        <v>9</v>
      </c>
      <c r="D109" s="54">
        <v>7.46574043221149</v>
      </c>
    </row>
    <row r="110" spans="1:4" ht="28.8">
      <c r="A110" s="53" t="s">
        <v>13</v>
      </c>
      <c r="B110" s="53" t="s">
        <v>11</v>
      </c>
      <c r="C110" s="53" t="s">
        <v>10</v>
      </c>
      <c r="D110" s="54">
        <v>1973.859984013</v>
      </c>
    </row>
    <row r="111" spans="1:4" ht="28.8">
      <c r="A111" s="53" t="s">
        <v>13</v>
      </c>
      <c r="B111" s="53" t="s">
        <v>11</v>
      </c>
      <c r="C111" s="53" t="s">
        <v>10</v>
      </c>
      <c r="D111" s="54">
        <v>3133.8848294429317</v>
      </c>
    </row>
    <row r="112" spans="1:4" ht="28.8">
      <c r="A112" s="53" t="s">
        <v>13</v>
      </c>
      <c r="B112" s="53" t="s">
        <v>11</v>
      </c>
      <c r="C112" s="53" t="s">
        <v>10</v>
      </c>
      <c r="D112" s="54">
        <v>125.08171089341231</v>
      </c>
    </row>
    <row r="113" spans="1:4">
      <c r="A113" s="34"/>
      <c r="B113" s="34"/>
      <c r="C113" s="34"/>
      <c r="D113" s="35"/>
    </row>
    <row r="114" spans="1:4">
      <c r="A114" s="34"/>
      <c r="B114" s="34"/>
      <c r="C114" s="34"/>
      <c r="D114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TLA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2012-08-15T16:30:27Z</dcterms:modified>
</cp:coreProperties>
</file>